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22CDF3FA-82BA-4F88-BCD6-AEEC18DD515A}"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Formulaire!$A$118:$U$137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 i="7" l="1"/>
  <c r="Y56" i="7" l="1"/>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<sst xmlns="http://schemas.openxmlformats.org/spreadsheetml/2006/main" count="225" uniqueCount="133">
  <si>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</si>
  <si>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</si>
  <si>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</si>
  <si>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</si>
  <si>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</si>
  <si>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</si>
  <si>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</si>
  <si>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</si>
  <si>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</si>
  <si>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</si>
  <si>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</si>
  <si>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</si>
  <si>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</si>
  <si>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</si>
  <si>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</si>
  <si>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</si>
  <si>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</si>
  <si>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</si>
  <si>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</si>
  <si>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</si>
  <si>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</si>
  <si>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</si>
  <si>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</si>
  <si>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</si>
  <si>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</si>
  <si>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</si>
  <si>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</si>
  <si>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</si>
  <si>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</si>
  <si>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</si>
  <si>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</si>
  <si>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</si>
  <si>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</si>
  <si>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</si>
  <si>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</si>
  <si>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</si>
  <si>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</si>
  <si>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</si>
  <si>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</si>
  <si>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</si>
  <si>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</si>
  <si>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</si>
  <si>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</si>
  <si>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</si>
  <si>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</si>
  <si>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</si>
  <si>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</si>
  <si>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</si>
  <si>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</si>
  <si>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</si>
  <si>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</si>
  <si>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</si>
  <si>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</si>
  <si>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</si>
  <si>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</si>
  <si>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</si>
  <si>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</si>
  <si>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</si>
  <si>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</si>
  <si>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</si>
  <si>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</si>
  <si>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</si>
  <si>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</si>
  <si>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</si>
  <si>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</si>
  <si>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</si>
  <si>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</si>
  <si>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</si>
  <si>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</si>
  <si>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</si>
  <si>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</si>
  <si>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</si>
  <si>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</si>
  <si>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</si>
  <si>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</si>
  <si>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</si>
  <si>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</si>
  <si>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</si>
  <si>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</si>
  <si>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</si>
  <si>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</si>
  <si>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</si>
  <si>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</si>
  <si>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</si>
  <si>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</si>
  <si>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</si>
  <si>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</si>
  <si>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</si>
  <si>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</si>
  <si>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</si>
  <si>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</si>
  <si>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</si>
  <si>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</si>
  <si>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</si>
  <si>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</si>
  <si>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</si>
  <si>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</si>
  <si>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</si>
  <si>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</si>
  <si>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</si>
  <si>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</si>
  <si>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</si>
  <si>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</si>
  <si>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</si>
  <si>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</si>
  <si>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</si>
  <si>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</si>
  <si>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</si>
  <si>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</si>
  <si>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</si>
  <si>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</si>
  <si>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</si>
  <si>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</si>
  <si>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</si>
  <si>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</si>
  <si>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</si>
  <si>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</si>
  <si>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</si>
  <si>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FASC VD</t>
  </si>
  <si>
    <t>4ème quart bénéfice 2020 : 15'701'098 (bénéfice sur lequel la taxe cantonale a été payée lors de l'exercice précédent)  / 1er quart bénéfice 2021 : 12'100'000 / 2ème quart bénéfice 2021 : 12'352'993 / 3ème quart bénéfice 2021 : 12'352'993</t>
  </si>
  <si>
    <t>Les versements de la Loterie ne contiennent pas la part CPOR.</t>
  </si>
  <si>
    <t>Règlement fixant les critères d'attribution des contributions accordées par la Fondation d'Aide Sociale et Culturelle du Canton de Vaud + Règlement du Conseil d'Etat fixant l'organisation de la Fondation d'Aide Sociales et Culturelle du Canton de Vaud.</t>
  </si>
  <si>
    <t>VAUD</t>
  </si>
  <si>
    <t>Liste complète publiée à la fin de chaque exercice sur internet (Nom de l'institution soutenue / Montant accordé / Type de demande) + Liste publiée dans le Rapport Annuel de La LoRo. ATTENTION: les montants mentionnés correspondent aux contributions décidées, mais pas encore forcément versées, par ailleurs, ne tient pas compte des remboursements, annulations, etc.</t>
  </si>
  <si>
    <t>3) Frais d'aministration: les frais CPOR de 86'578 sont directement déduits des versements de la LORO et n'apparaissent donc pas dans les frais d'administration ci-dessus  
6) Nette diminution des montants requis depuis la pandémie.</t>
  </si>
  <si>
    <t>Conseil de Fondation</t>
  </si>
  <si>
    <t>aucune limite</t>
  </si>
  <si>
    <t>Police cantonale du Commerce, autorité de surveillance des Fondations, Conseil d'Etat</t>
  </si>
  <si>
    <t xml:space="preserve">Intérêts créanciers : 12'466 / Produits extraordinaires : 290.-
26 remboursements de bénéficiaires (totaux ou partiels) de soutiens non-utilisés : 297'590
</t>
  </si>
  <si>
    <t>Secrétaire général</t>
  </si>
  <si>
    <t>Rue Saint-Martin</t>
  </si>
  <si>
    <t>Lausanne</t>
  </si>
  <si>
    <t>www.entraide.ch/vaud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</si>
</sst>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17940350</c:v>
                </c:pt>
                <c:pt idx="1">
                  <c:v>337000</c:v>
                </c:pt>
                <c:pt idx="2" formatCode="#,##0">
                  <c:v>2796700</c:v>
                </c:pt>
                <c:pt idx="3" formatCode="#,##0">
                  <c:v>3102801</c:v>
                </c:pt>
                <c:pt idx="4" formatCode="#,##0">
                  <c:v>1116600</c:v>
                </c:pt>
                <c:pt idx="5" formatCode="#,##0">
                  <c:v>1695000</c:v>
                </c:pt>
                <c:pt idx="6" formatCode="#,##0">
                  <c:v>3367900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E24" sqref="E2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122</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129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c r="F8" s="203"/>
      <c r="G8" s="203"/>
      <c r="H8" s="204"/>
      <c r="I8" s="1"/>
      <c r="J8" s="3"/>
      <c r="K8" s="3"/>
      <c r="L8" s="107"/>
      <c r="M8" s="205" t="s">
        <v>121</v>
      </c>
      <c r="N8" s="206"/>
      <c r="O8" s="206"/>
      <c r="P8" s="206"/>
      <c r="Q8" s="206"/>
      <c r="R8" s="206"/>
      <c r="S8" s="206"/>
      <c r="T8" s="207"/>
      <c r="U8" s="1"/>
      <c r="V8" s="1"/>
      <c r="W8" s="33"/>
      <c r="X8" s="214" t="s">
        <v>48</v>
      </c>
      <c r="Y8" s="214"/>
      <c r="Z8" s="214"/>
      <c r="AA8" s="122">
        <v>52507084</v>
      </c>
      <c r="AB8" s="33"/>
      <c r="AC8" s="33"/>
      <c r="AD8" s="1"/>
    </row>
    <row r="9" spans="1:30" ht="15.75" x14ac:dyDescent="0.25">
      <c r="A9" s="1"/>
      <c r="B9" s="6"/>
      <c r="C9" s="169" t="s">
        <v>34</v>
      </c>
      <c r="D9" s="5"/>
      <c r="E9" s="202" t="s">
        <v>130</v>
      </c>
      <c r="F9" s="203"/>
      <c r="G9" s="203"/>
      <c r="H9" s="204"/>
      <c r="I9" s="1"/>
      <c r="J9" s="3"/>
      <c r="K9" s="3"/>
      <c r="L9" s="107"/>
      <c r="M9" s="208"/>
      <c r="N9" s="209"/>
      <c r="O9" s="209"/>
      <c r="P9" s="209"/>
      <c r="Q9" s="209"/>
      <c r="R9" s="209"/>
      <c r="S9" s="209"/>
      <c r="T9" s="210"/>
      <c r="U9" s="1"/>
      <c r="V9" s="1"/>
      <c r="W9" s="33"/>
      <c r="X9" s="215" t="s">
        <v>103</v>
      </c>
      <c r="Y9" s="216"/>
      <c r="Z9" s="217"/>
      <c r="AA9" s="130">
        <v>664327</v>
      </c>
      <c r="AB9" s="33"/>
      <c r="AC9" s="1"/>
      <c r="AD9" s="1"/>
    </row>
    <row r="10" spans="1:30" ht="15.75" x14ac:dyDescent="0.25">
      <c r="A10" s="1"/>
      <c r="B10" s="6"/>
      <c r="C10" s="169" t="s">
        <v>35</v>
      </c>
      <c r="D10" s="5"/>
      <c r="E10" s="202">
        <v>9</v>
      </c>
      <c r="F10" s="203"/>
      <c r="G10" s="203"/>
      <c r="H10" s="204"/>
      <c r="I10" s="1"/>
      <c r="J10" s="3"/>
      <c r="K10" s="3"/>
      <c r="L10" s="107"/>
      <c r="M10" s="208"/>
      <c r="N10" s="209"/>
      <c r="O10" s="209"/>
      <c r="P10" s="209"/>
      <c r="Q10" s="209"/>
      <c r="R10" s="209"/>
      <c r="S10" s="209"/>
      <c r="T10" s="210"/>
      <c r="U10" s="33"/>
      <c r="V10" s="1"/>
      <c r="W10" s="33"/>
      <c r="X10" s="218" t="s">
        <v>49</v>
      </c>
      <c r="Y10" s="219"/>
      <c r="Z10" s="220"/>
      <c r="AA10" s="162">
        <f>12466+290+297590</f>
        <v>310346</v>
      </c>
      <c r="AB10" s="33"/>
      <c r="AC10" s="1"/>
      <c r="AD10" s="1"/>
    </row>
    <row r="11" spans="1:30" ht="15.75" x14ac:dyDescent="0.25">
      <c r="A11" s="1"/>
      <c r="B11" s="6"/>
      <c r="C11" s="169" t="s">
        <v>36</v>
      </c>
      <c r="D11" s="5"/>
      <c r="E11" s="202"/>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30710332</v>
      </c>
      <c r="AB11" s="33"/>
      <c r="AC11" s="1"/>
      <c r="AD11" s="1"/>
    </row>
    <row r="12" spans="1:30" ht="15.75" x14ac:dyDescent="0.25">
      <c r="A12" s="1"/>
      <c r="B12" s="6"/>
      <c r="C12" s="169" t="s">
        <v>37</v>
      </c>
      <c r="D12" s="5"/>
      <c r="E12" s="202">
        <v>1003</v>
      </c>
      <c r="F12" s="203"/>
      <c r="G12" s="203"/>
      <c r="H12" s="204"/>
      <c r="I12" s="1"/>
      <c r="J12" s="3"/>
      <c r="K12" s="3"/>
      <c r="L12" s="75"/>
      <c r="M12" s="33"/>
      <c r="N12" s="33"/>
      <c r="O12" s="33"/>
      <c r="P12" s="33"/>
      <c r="Q12" s="33"/>
      <c r="R12" s="33"/>
      <c r="S12" s="33"/>
      <c r="T12" s="33"/>
      <c r="U12" s="77"/>
      <c r="V12" s="1"/>
      <c r="W12" s="1"/>
      <c r="X12" s="214" t="s">
        <v>50</v>
      </c>
      <c r="Y12" s="214"/>
      <c r="Z12" s="214"/>
      <c r="AA12" s="119">
        <f>AA8-AA11</f>
        <v>21796752</v>
      </c>
      <c r="AB12" s="33"/>
      <c r="AC12" s="1"/>
      <c r="AD12" s="1"/>
    </row>
    <row r="13" spans="1:30" ht="14.45" customHeight="1" x14ac:dyDescent="0.25">
      <c r="A13" s="1"/>
      <c r="B13" s="6"/>
      <c r="C13" s="169" t="s">
        <v>38</v>
      </c>
      <c r="D13" s="5"/>
      <c r="E13" s="202" t="s">
        <v>131</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132</v>
      </c>
      <c r="F14" s="203"/>
      <c r="G14" s="203"/>
      <c r="H14" s="204"/>
      <c r="I14" s="1"/>
      <c r="J14" s="3"/>
      <c r="K14" s="3"/>
      <c r="L14" s="107"/>
      <c r="M14" s="205" t="s">
        <v>123</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6" t="s">
        <v>128</v>
      </c>
      <c r="Y16" s="227"/>
      <c r="Z16" s="227"/>
      <c r="AA16" s="228"/>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t="s">
        <v>119</v>
      </c>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120</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118</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44329315</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30795473</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66126067</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51452463</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21796752</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125</v>
      </c>
      <c r="D55" s="269"/>
      <c r="E55" s="270" t="s">
        <v>126</v>
      </c>
      <c r="F55" s="272">
        <v>573</v>
      </c>
      <c r="G55" s="274"/>
      <c r="H55" s="269" t="s">
        <v>127</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v>17940350</v>
      </c>
      <c r="T56" s="149">
        <v>337000</v>
      </c>
      <c r="U56" s="109">
        <v>2796700</v>
      </c>
      <c r="V56" s="109">
        <v>3102801</v>
      </c>
      <c r="W56" s="175">
        <v>1116600</v>
      </c>
      <c r="X56" s="109">
        <v>1695000</v>
      </c>
      <c r="Y56" s="109">
        <f>397400+2970500</f>
        <v>3367900</v>
      </c>
      <c r="Z56" s="109"/>
      <c r="AA56" s="109"/>
      <c r="AB56" s="110">
        <f>S56+T56+U56+V56+W56+X56+Y56+Z56+AA56</f>
        <v>30356351</v>
      </c>
      <c r="AC56" s="97"/>
      <c r="AD56" s="97"/>
    </row>
    <row r="57" spans="1:30" ht="40.9"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t="s">
        <v>124</v>
      </c>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17940350</v>
      </c>
    </row>
    <row r="142" spans="1:30" x14ac:dyDescent="0.2">
      <c r="D142" s="2" t="s">
        <v>76</v>
      </c>
      <c r="E142" s="69">
        <f>T56</f>
        <v>337000</v>
      </c>
    </row>
    <row r="143" spans="1:30" x14ac:dyDescent="0.2">
      <c r="D143" s="36" t="s">
        <v>80</v>
      </c>
      <c r="E143" s="84">
        <f>U56</f>
        <v>2796700</v>
      </c>
    </row>
    <row r="144" spans="1:30" x14ac:dyDescent="0.2">
      <c r="D144" s="36" t="s">
        <v>77</v>
      </c>
      <c r="E144" s="84">
        <f>V56</f>
        <v>3102801</v>
      </c>
    </row>
    <row r="145" spans="4:5" x14ac:dyDescent="0.2">
      <c r="D145" s="36" t="s">
        <v>78</v>
      </c>
      <c r="E145" s="84">
        <f>W56</f>
        <v>1116600</v>
      </c>
    </row>
    <row r="146" spans="4:5" x14ac:dyDescent="0.2">
      <c r="D146" s="36" t="s">
        <v>74</v>
      </c>
      <c r="E146" s="84">
        <f>X56</f>
        <v>1695000</v>
      </c>
    </row>
    <row r="147" spans="4:5" x14ac:dyDescent="0.2">
      <c r="D147" s="2" t="s">
        <v>73</v>
      </c>
      <c r="E147" s="84">
        <f>Y56</f>
        <v>3367900</v>
      </c>
    </row>
    <row r="148" spans="4:5" x14ac:dyDescent="0.2">
      <c r="D148" s="2" t="s">
        <v>23</v>
      </c>
      <c r="E148" s="84">
        <f>Z56</f>
        <v>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lymavkmSkdhwCAAh9t4DZfqoHKTbmt+nll2l+XDgfLxJdpKVN1TkGlH9x2UOrvfYcaU1DG8aSFwAXtz/C0dF1w==" saltValue="nXf3jBOLhujZ1xBE3ynaj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3622047244094491" right="0.23622047244094491" top="0.74803149606299213" bottom="0.74803149606299213" header="0.31496062992125984" footer="0.31496062992125984"/>
  <pageSetup paperSize="8" scale="56"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L1" zoomScale="80" zoomScaleNormal="80" zoomScaleSheetLayoutView="80" workbookViewId="0">
      <selection activeCell="AB12" sqref="AB1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display="jean.durand@xy.ch" xr:uid="{00000000-0004-0000-0100-000000000000}"/>
    <hyperlink ref="E20" display="www.xy.ch" xr:uid="{00000000-0004-0000-0100-000001000000}"/>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58"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2023-06-13T08:00:49Z</cp:lastPrinted>
  <dcterms:created xsi:type="dcterms:W3CDTF">2014-05-05T10:02:17Z</dcterms:created>
  <dcterms:modified xsi:type="dcterms:W3CDTF">2023-07-27T07:06:29Z</dcterms:modified>
</cp:coreProperties>
</file>